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225" windowWidth="14805" windowHeight="789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'1кв'!$A$1:$E$50</definedName>
    <definedName name="_xlnm.Print_Area" localSheetId="1">'2кв'!$A$1:$E$53</definedName>
    <definedName name="_xlnm.Print_Area" localSheetId="2">'3кв'!$A$1:$E$54</definedName>
    <definedName name="_xlnm.Print_Area" localSheetId="3">'4кв'!$A$1:$E$50</definedName>
    <definedName name="_xlnm.Print_Area" localSheetId="4">отчет!$A$1:$C$42</definedName>
  </definedNames>
  <calcPr calcId="152511"/>
</workbook>
</file>

<file path=xl/calcChain.xml><?xml version="1.0" encoding="utf-8"?>
<calcChain xmlns="http://schemas.openxmlformats.org/spreadsheetml/2006/main">
  <c r="C17" i="24" l="1"/>
  <c r="C24" i="24"/>
  <c r="C21" i="24"/>
  <c r="C22" i="24"/>
  <c r="C20" i="24"/>
  <c r="C19" i="24"/>
  <c r="C16" i="24"/>
  <c r="C14" i="24"/>
  <c r="C15" i="24"/>
  <c r="C13" i="24"/>
  <c r="C9" i="24"/>
  <c r="C10" i="24"/>
  <c r="C8" i="24"/>
  <c r="C6" i="24"/>
  <c r="B44" i="23"/>
  <c r="C30" i="24"/>
  <c r="B48" i="23"/>
  <c r="B47" i="23"/>
  <c r="E23" i="23"/>
  <c r="E22" i="23"/>
  <c r="E26" i="23" s="1"/>
  <c r="B49" i="23" s="1"/>
  <c r="C11" i="24" l="1"/>
  <c r="B50" i="23"/>
  <c r="B52" i="22"/>
  <c r="B48" i="22"/>
  <c r="E24" i="22"/>
  <c r="E25" i="22"/>
  <c r="C25" i="24" l="1"/>
  <c r="B51" i="21"/>
  <c r="E26" i="21" l="1"/>
  <c r="E25" i="21"/>
  <c r="B51" i="22" l="1"/>
  <c r="E23" i="22"/>
  <c r="E22" i="22"/>
  <c r="B50" i="21"/>
  <c r="E23" i="21"/>
  <c r="E22" i="21"/>
  <c r="E29" i="21" s="1"/>
  <c r="B52" i="21" s="1"/>
  <c r="E30" i="22" l="1"/>
  <c r="B53" i="22" s="1"/>
  <c r="B54" i="22" s="1"/>
  <c r="B47" i="20"/>
  <c r="E25" i="20"/>
  <c r="E23" i="20" l="1"/>
  <c r="E22" i="20"/>
  <c r="E26" i="20" s="1"/>
  <c r="B49" i="20" l="1"/>
  <c r="B50" i="20" s="1"/>
  <c r="B47" i="21" s="1"/>
  <c r="B53" i="21" s="1"/>
</calcChain>
</file>

<file path=xl/sharedStrings.xml><?xml version="1.0" encoding="utf-8"?>
<sst xmlns="http://schemas.openxmlformats.org/spreadsheetml/2006/main" count="281" uniqueCount="111">
  <si>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</si>
  <si>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</si>
  <si>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</si>
  <si>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</si>
  <si>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</si>
  <si>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</si>
  <si>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</si>
  <si>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</si>
  <si>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</si>
  <si>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</si>
  <si>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</si>
  <si>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</si>
  <si>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</si>
  <si>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</si>
  <si>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</si>
  <si>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</si>
  <si>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</si>
  <si>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</si>
  <si>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</si>
  <si>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</si>
  <si>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</si>
  <si>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</si>
  <si>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</si>
  <si>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</si>
  <si>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</si>
  <si>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Пролетарская, д. 106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</si>
  <si>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№54  от   01.06.2015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</si>
  <si>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№106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</si>
  <si>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</si>
  <si>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</si>
  <si>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</si>
  <si>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</si>
  <si>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</si>
  <si>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</si>
  <si>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</si>
  <si>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- 541,7 м2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</si>
  <si>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</si>
  <si>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</si>
  <si>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</si>
  <si>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</si>
  <si>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интернет Квант-телеком</t>
  </si>
  <si>
    <t>Расходы по содержанию и тек. ремонту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</si>
  <si>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52 от 31.05.2015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</si>
  <si>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дома Перекрестовой О.В.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</si>
  <si>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Перекрестовой Ольги Васильевны</t>
    </r>
  </si>
  <si>
    <t>Предъявлено населению  63573,9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</si>
  <si>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</si>
  <si>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</si>
  <si>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</si>
  <si>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март</t>
  </si>
  <si>
    <t>ч/ч</t>
  </si>
  <si>
    <t>Монтаж водомера на полив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</si>
  <si>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</si>
  <si>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интернет Ростелеком</t>
  </si>
  <si>
    <t xml:space="preserve">           2. Всего за период с "01" 01 2023 г. по "31" 03 2023 г. выполнено работ (оказано услуг) на общую сумму  тридцать две тысячи тридцать один рубль 34 копейки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</si>
  <si>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</si>
  <si>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</si>
  <si>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</si>
  <si>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</si>
  <si>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</si>
  <si>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</si>
  <si>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покраска и установка короба для водяного счетчика</t>
  </si>
  <si>
    <t>покраска теплоузла</t>
  </si>
  <si>
    <t>реконструкция качели 1 шт.(смета)</t>
  </si>
  <si>
    <t>апрель</t>
  </si>
  <si>
    <t>май</t>
  </si>
  <si>
    <t>июнь</t>
  </si>
  <si>
    <t xml:space="preserve">           2. Всего за период с "01" 04 2023 г. по "30" 06 2023 г. выполнено работ (оказано услуг) на общую сумму  сорок тысяч триста семьдесят девять рублей 28 копеек</t>
  </si>
  <si>
    <t>изготовление сидений для качелей</t>
  </si>
  <si>
    <t>монтаж плиточ.покрытия крыльца(смета)</t>
  </si>
  <si>
    <t>июль</t>
  </si>
  <si>
    <t>август</t>
  </si>
  <si>
    <t>покраска дверей входных групп (смета)</t>
  </si>
  <si>
    <t>монтаж водоотводн.лотков на отмостке (смета)</t>
  </si>
  <si>
    <t xml:space="preserve">           2. Всего за период с "01" 07 2023 г. по "30" 09 2023 г. выполнено работ (оказано услуг) на общую сумму  восемьдесят тысяч двести двадцать три рубля 66 копеек</t>
  </si>
  <si>
    <t>Предъявлено населению  42691,35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</si>
  <si>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</si>
  <si>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</si>
  <si>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</si>
  <si>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</si>
  <si>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</si>
  <si>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</si>
  <si>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</si>
  <si>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</si>
  <si>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</si>
  <si>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</si>
  <si>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</si>
  <si>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</si>
  <si>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</si>
  <si>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</si>
  <si>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</si>
  <si>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</si>
  <si>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</si>
  <si>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</si>
  <si>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</si>
  <si>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</si>
  <si>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</si>
  <si>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</si>
  <si>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</si>
  <si>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Пролетарская, д. 106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</si>
  <si>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</si>
  <si>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</si>
  <si>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</si>
  <si>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 тридцать три тысячи семьсот шестьдесят четыре рубля 07 копеек</t>
  </si>
  <si>
    <t>Оплачено за размещение оборудования в МОП интернет Квант телеком</t>
  </si>
  <si>
    <t>Начислено всего212530,5</t>
  </si>
  <si>
    <t>Непредвиденные работы 13,5 ч/ч</t>
  </si>
  <si>
    <t xml:space="preserve">   * Реконструкция качели 1 шт.(смета)</t>
  </si>
  <si>
    <t xml:space="preserve">   * Монтаж плиточного покрытия крыльца (смета)</t>
  </si>
  <si>
    <t xml:space="preserve">   * Покраска дверей входных групп (смета)</t>
  </si>
  <si>
    <t xml:space="preserve">   * Монтаж водоотводных лотков на отмостке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</si>
</sst>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4" fillId="0" borderId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/>
    <xf numFmtId="0" fontId="1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4" fontId="8" fillId="0" borderId="0" xfId="1" applyNumberFormat="1" applyFont="1"/>
    <xf numFmtId="4" fontId="4" fillId="0" borderId="0" xfId="1" applyNumberFormat="1" applyFont="1"/>
    <xf numFmtId="4" fontId="4" fillId="0" borderId="0" xfId="0" applyNumberFormat="1" applyFont="1"/>
    <xf numFmtId="4" fontId="8" fillId="0" borderId="0" xfId="0" applyNumberFormat="1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3" fillId="0" borderId="0" xfId="0" applyFont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35" t="s">
        <v>11</v>
      </c>
      <c r="B1" s="35"/>
      <c r="C1" s="35"/>
      <c r="D1" s="35"/>
      <c r="E1" s="35"/>
    </row>
    <row r="2" spans="1:5" ht="43.5" customHeight="1" x14ac:dyDescent="0.25">
      <c r="A2" s="36" t="s">
        <v>12</v>
      </c>
      <c r="B2" s="37"/>
      <c r="C2" s="37"/>
      <c r="D2" s="37"/>
      <c r="E2" s="37"/>
    </row>
    <row r="3" spans="1:5" ht="13.9" customHeight="1" x14ac:dyDescent="0.25">
      <c r="A3" s="38" t="s">
        <v>46</v>
      </c>
      <c r="B3" s="38"/>
      <c r="C3" s="38"/>
      <c r="D3" s="38"/>
      <c r="E3" s="38"/>
    </row>
    <row r="4" spans="1:5" s="1" customFormat="1" ht="15.75" x14ac:dyDescent="0.25">
      <c r="A4" s="19" t="s">
        <v>13</v>
      </c>
      <c r="B4" s="4"/>
      <c r="C4" s="4"/>
      <c r="D4" s="39" t="s">
        <v>47</v>
      </c>
      <c r="E4" s="39"/>
    </row>
    <row r="5" spans="1:5" x14ac:dyDescent="0.25">
      <c r="A5" s="26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34" t="s">
        <v>25</v>
      </c>
      <c r="B7" s="34"/>
      <c r="C7" s="34"/>
      <c r="D7" s="34"/>
      <c r="E7" s="34"/>
    </row>
    <row r="8" spans="1:5" x14ac:dyDescent="0.25">
      <c r="A8" s="42" t="s">
        <v>1</v>
      </c>
      <c r="B8" s="42"/>
      <c r="C8" s="42"/>
      <c r="D8" s="42"/>
      <c r="E8" s="42"/>
    </row>
    <row r="9" spans="1:5" ht="16.5" customHeight="1" x14ac:dyDescent="0.25">
      <c r="A9" s="40" t="s">
        <v>44</v>
      </c>
      <c r="B9" s="40"/>
      <c r="C9" s="40"/>
      <c r="D9" s="40"/>
      <c r="E9" s="40"/>
    </row>
    <row r="10" spans="1:5" ht="21.6" customHeight="1" x14ac:dyDescent="0.25">
      <c r="A10" s="43" t="s">
        <v>14</v>
      </c>
      <c r="B10" s="44"/>
      <c r="C10" s="44"/>
      <c r="D10" s="44"/>
      <c r="E10" s="44"/>
    </row>
    <row r="11" spans="1:5" ht="34.5" customHeight="1" x14ac:dyDescent="0.25">
      <c r="A11" s="40" t="s">
        <v>42</v>
      </c>
      <c r="B11" s="40"/>
      <c r="C11" s="40"/>
      <c r="D11" s="40"/>
      <c r="E11" s="40"/>
    </row>
    <row r="12" spans="1:5" ht="18.7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40" t="s">
        <v>22</v>
      </c>
      <c r="B13" s="40"/>
      <c r="C13" s="40"/>
      <c r="D13" s="40"/>
      <c r="E13" s="40"/>
    </row>
    <row r="14" spans="1:5" ht="19.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40" t="s">
        <v>48</v>
      </c>
      <c r="B15" s="40"/>
      <c r="C15" s="40"/>
      <c r="D15" s="40"/>
      <c r="E15" s="40"/>
    </row>
    <row r="16" spans="1:5" x14ac:dyDescent="0.25">
      <c r="A16" s="42" t="s">
        <v>16</v>
      </c>
      <c r="B16" s="45"/>
      <c r="C16" s="45"/>
      <c r="D16" s="45"/>
      <c r="E16" s="45"/>
    </row>
    <row r="17" spans="1:7" ht="28.9" customHeight="1" x14ac:dyDescent="0.25">
      <c r="A17" s="40" t="s">
        <v>17</v>
      </c>
      <c r="B17" s="40"/>
      <c r="C17" s="40"/>
      <c r="D17" s="40"/>
      <c r="E17" s="40"/>
    </row>
    <row r="18" spans="1:7" ht="59.25" customHeight="1" x14ac:dyDescent="0.25">
      <c r="A18" s="40" t="s">
        <v>26</v>
      </c>
      <c r="B18" s="40"/>
      <c r="C18" s="40"/>
      <c r="D18" s="40"/>
      <c r="E18" s="40"/>
    </row>
    <row r="19" spans="1:7" ht="30.6" customHeight="1" x14ac:dyDescent="0.25">
      <c r="A19" s="41" t="s">
        <v>27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38</v>
      </c>
      <c r="C22" s="3" t="s">
        <v>4</v>
      </c>
      <c r="D22" s="3">
        <v>15.52</v>
      </c>
      <c r="E22" s="8">
        <f>D22*F20*G20</f>
        <v>25221.552000000003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6337.89</v>
      </c>
    </row>
    <row r="24" spans="1:7" x14ac:dyDescent="0.25">
      <c r="A24" s="7" t="s">
        <v>28</v>
      </c>
      <c r="B24" s="9" t="s">
        <v>29</v>
      </c>
      <c r="C24" s="3" t="s">
        <v>30</v>
      </c>
      <c r="D24" s="3"/>
      <c r="E24" s="8">
        <v>0</v>
      </c>
    </row>
    <row r="25" spans="1:7" x14ac:dyDescent="0.25">
      <c r="A25" s="27" t="s">
        <v>51</v>
      </c>
      <c r="B25" s="9" t="s">
        <v>49</v>
      </c>
      <c r="C25" s="3" t="s">
        <v>50</v>
      </c>
      <c r="D25" s="3">
        <v>2</v>
      </c>
      <c r="E25" s="8">
        <f>235.95*2</f>
        <v>471.9</v>
      </c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32031.342000000004</v>
      </c>
    </row>
    <row r="28" spans="1:7" ht="34.5" customHeight="1" x14ac:dyDescent="0.25">
      <c r="A28" s="47" t="s">
        <v>54</v>
      </c>
      <c r="B28" s="47"/>
      <c r="C28" s="47"/>
      <c r="D28" s="47"/>
      <c r="E28" s="47"/>
    </row>
    <row r="29" spans="1:7" ht="32.25" customHeight="1" x14ac:dyDescent="0.25">
      <c r="A29" s="40" t="s">
        <v>21</v>
      </c>
      <c r="B29" s="40"/>
      <c r="C29" s="40"/>
      <c r="D29" s="40"/>
      <c r="E29" s="40"/>
    </row>
    <row r="30" spans="1:7" ht="19.5" customHeight="1" x14ac:dyDescent="0.25">
      <c r="A30" s="40" t="s">
        <v>20</v>
      </c>
      <c r="B30" s="40"/>
      <c r="C30" s="40"/>
      <c r="D30" s="40"/>
      <c r="E30" s="40"/>
    </row>
    <row r="31" spans="1:7" ht="31.5" customHeight="1" x14ac:dyDescent="0.25">
      <c r="A31" s="40" t="s">
        <v>31</v>
      </c>
      <c r="B31" s="40"/>
      <c r="C31" s="40"/>
      <c r="D31" s="40"/>
      <c r="E31" s="40"/>
    </row>
    <row r="32" spans="1:7" x14ac:dyDescent="0.25">
      <c r="A32" s="40" t="s">
        <v>18</v>
      </c>
      <c r="B32" s="40"/>
      <c r="C32" s="40"/>
      <c r="D32" s="40"/>
      <c r="E32" s="40"/>
    </row>
    <row r="33" spans="1:5" x14ac:dyDescent="0.25">
      <c r="A33" s="48" t="s">
        <v>5</v>
      </c>
      <c r="B33" s="48"/>
      <c r="C33" s="48"/>
      <c r="D33" s="48"/>
      <c r="E33" s="48"/>
    </row>
    <row r="34" spans="1:5" x14ac:dyDescent="0.25">
      <c r="A34" s="40" t="s">
        <v>18</v>
      </c>
      <c r="B34" s="40"/>
      <c r="C34" s="40"/>
      <c r="D34" s="40"/>
      <c r="E34" s="40"/>
    </row>
    <row r="35" spans="1:5" x14ac:dyDescent="0.25">
      <c r="A35" s="49" t="s">
        <v>52</v>
      </c>
      <c r="B35" s="49"/>
      <c r="C35" s="49"/>
      <c r="D35" s="49"/>
      <c r="E35" s="5"/>
    </row>
    <row r="36" spans="1:5" x14ac:dyDescent="0.25">
      <c r="B36" s="46" t="s">
        <v>19</v>
      </c>
      <c r="C36" s="46"/>
      <c r="D36" s="46"/>
      <c r="E36" s="6" t="s">
        <v>6</v>
      </c>
    </row>
    <row r="37" spans="1:5" x14ac:dyDescent="0.25">
      <c r="A37" s="25"/>
      <c r="B37" s="25"/>
      <c r="C37" s="25"/>
      <c r="D37" s="25"/>
      <c r="E37" s="25"/>
    </row>
    <row r="38" spans="1:5" x14ac:dyDescent="0.25">
      <c r="A38" s="50" t="s">
        <v>43</v>
      </c>
      <c r="B38" s="50"/>
      <c r="C38" s="50"/>
      <c r="D38" s="50"/>
      <c r="E38" s="5"/>
    </row>
    <row r="39" spans="1:5" x14ac:dyDescent="0.25">
      <c r="B39" s="46" t="s">
        <v>19</v>
      </c>
      <c r="C39" s="46"/>
      <c r="D39" s="46"/>
      <c r="E39" s="6" t="s">
        <v>6</v>
      </c>
    </row>
    <row r="42" spans="1:5" x14ac:dyDescent="0.25">
      <c r="A42" s="16" t="s">
        <v>35</v>
      </c>
    </row>
    <row r="43" spans="1:5" x14ac:dyDescent="0.25">
      <c r="A43" s="14" t="s">
        <v>32</v>
      </c>
    </row>
    <row r="44" spans="1:5" x14ac:dyDescent="0.25">
      <c r="A44" s="2" t="s">
        <v>37</v>
      </c>
      <c r="B44" s="20">
        <v>-21339.83</v>
      </c>
    </row>
    <row r="45" spans="1:5" ht="31.5" x14ac:dyDescent="0.25">
      <c r="A45" s="17" t="s">
        <v>45</v>
      </c>
      <c r="B45" s="21"/>
    </row>
    <row r="46" spans="1:5" x14ac:dyDescent="0.25">
      <c r="A46" s="2" t="s">
        <v>33</v>
      </c>
      <c r="B46" s="21">
        <v>63573.9</v>
      </c>
    </row>
    <row r="47" spans="1:5" x14ac:dyDescent="0.25">
      <c r="A47" s="2" t="s">
        <v>40</v>
      </c>
      <c r="B47" s="21">
        <f>3*100</f>
        <v>300</v>
      </c>
    </row>
    <row r="48" spans="1:5" x14ac:dyDescent="0.25">
      <c r="A48" s="2" t="s">
        <v>53</v>
      </c>
      <c r="B48" s="21">
        <v>1350</v>
      </c>
    </row>
    <row r="49" spans="1:2" ht="30" x14ac:dyDescent="0.25">
      <c r="A49" s="24" t="s">
        <v>41</v>
      </c>
      <c r="B49" s="22">
        <f>E26</f>
        <v>32031.342000000004</v>
      </c>
    </row>
    <row r="50" spans="1:2" x14ac:dyDescent="0.25">
      <c r="A50" s="15" t="s">
        <v>34</v>
      </c>
      <c r="B50" s="23">
        <f>B44+B46+B47+B48-B49</f>
        <v>11852.727999999996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1" zoomScaleSheetLayoutView="100" workbookViewId="0">
      <selection activeCell="E24" sqref="E2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35" t="s">
        <v>11</v>
      </c>
      <c r="B1" s="35"/>
      <c r="C1" s="35"/>
      <c r="D1" s="35"/>
      <c r="E1" s="35"/>
    </row>
    <row r="2" spans="1:5" ht="43.5" customHeight="1" x14ac:dyDescent="0.25">
      <c r="A2" s="36" t="s">
        <v>12</v>
      </c>
      <c r="B2" s="37"/>
      <c r="C2" s="37"/>
      <c r="D2" s="37"/>
      <c r="E2" s="37"/>
    </row>
    <row r="3" spans="1:5" ht="13.9" customHeight="1" x14ac:dyDescent="0.25">
      <c r="A3" s="38" t="s">
        <v>55</v>
      </c>
      <c r="B3" s="38"/>
      <c r="C3" s="38"/>
      <c r="D3" s="38"/>
      <c r="E3" s="38"/>
    </row>
    <row r="4" spans="1:5" s="1" customFormat="1" ht="15.75" x14ac:dyDescent="0.25">
      <c r="A4" s="19" t="s">
        <v>13</v>
      </c>
      <c r="B4" s="4"/>
      <c r="C4" s="4"/>
      <c r="D4" s="39" t="s">
        <v>56</v>
      </c>
      <c r="E4" s="39"/>
    </row>
    <row r="5" spans="1:5" x14ac:dyDescent="0.25">
      <c r="A5" s="30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34" t="s">
        <v>25</v>
      </c>
      <c r="B7" s="34"/>
      <c r="C7" s="34"/>
      <c r="D7" s="34"/>
      <c r="E7" s="34"/>
    </row>
    <row r="8" spans="1:5" x14ac:dyDescent="0.25">
      <c r="A8" s="42" t="s">
        <v>1</v>
      </c>
      <c r="B8" s="42"/>
      <c r="C8" s="42"/>
      <c r="D8" s="42"/>
      <c r="E8" s="42"/>
    </row>
    <row r="9" spans="1:5" ht="16.5" customHeight="1" x14ac:dyDescent="0.25">
      <c r="A9" s="40" t="s">
        <v>44</v>
      </c>
      <c r="B9" s="40"/>
      <c r="C9" s="40"/>
      <c r="D9" s="40"/>
      <c r="E9" s="40"/>
    </row>
    <row r="10" spans="1:5" ht="21.6" customHeight="1" x14ac:dyDescent="0.25">
      <c r="A10" s="43" t="s">
        <v>14</v>
      </c>
      <c r="B10" s="44"/>
      <c r="C10" s="44"/>
      <c r="D10" s="44"/>
      <c r="E10" s="44"/>
    </row>
    <row r="11" spans="1:5" ht="34.5" customHeight="1" x14ac:dyDescent="0.25">
      <c r="A11" s="40" t="s">
        <v>42</v>
      </c>
      <c r="B11" s="40"/>
      <c r="C11" s="40"/>
      <c r="D11" s="40"/>
      <c r="E11" s="40"/>
    </row>
    <row r="12" spans="1:5" ht="18.7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40" t="s">
        <v>22</v>
      </c>
      <c r="B13" s="40"/>
      <c r="C13" s="40"/>
      <c r="D13" s="40"/>
      <c r="E13" s="40"/>
    </row>
    <row r="14" spans="1:5" ht="19.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40" t="s">
        <v>48</v>
      </c>
      <c r="B15" s="40"/>
      <c r="C15" s="40"/>
      <c r="D15" s="40"/>
      <c r="E15" s="40"/>
    </row>
    <row r="16" spans="1:5" x14ac:dyDescent="0.25">
      <c r="A16" s="42" t="s">
        <v>16</v>
      </c>
      <c r="B16" s="45"/>
      <c r="C16" s="45"/>
      <c r="D16" s="45"/>
      <c r="E16" s="45"/>
    </row>
    <row r="17" spans="1:7" ht="28.9" customHeight="1" x14ac:dyDescent="0.25">
      <c r="A17" s="40" t="s">
        <v>17</v>
      </c>
      <c r="B17" s="40"/>
      <c r="C17" s="40"/>
      <c r="D17" s="40"/>
      <c r="E17" s="40"/>
    </row>
    <row r="18" spans="1:7" ht="59.25" customHeight="1" x14ac:dyDescent="0.25">
      <c r="A18" s="40" t="s">
        <v>26</v>
      </c>
      <c r="B18" s="40"/>
      <c r="C18" s="40"/>
      <c r="D18" s="40"/>
      <c r="E18" s="40"/>
    </row>
    <row r="19" spans="1:7" ht="30.6" customHeight="1" x14ac:dyDescent="0.25">
      <c r="A19" s="41" t="s">
        <v>27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38</v>
      </c>
      <c r="C22" s="3" t="s">
        <v>4</v>
      </c>
      <c r="D22" s="3">
        <v>15.52</v>
      </c>
      <c r="E22" s="8">
        <f>D22*F20*G20</f>
        <v>25221.552000000003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6337.89</v>
      </c>
    </row>
    <row r="24" spans="1:7" x14ac:dyDescent="0.25">
      <c r="A24" s="7" t="s">
        <v>28</v>
      </c>
      <c r="B24" s="9" t="s">
        <v>57</v>
      </c>
      <c r="C24" s="3" t="s">
        <v>30</v>
      </c>
      <c r="D24" s="3"/>
      <c r="E24" s="8">
        <v>3425.47</v>
      </c>
    </row>
    <row r="25" spans="1:7" ht="30" x14ac:dyDescent="0.25">
      <c r="A25" s="7" t="s">
        <v>61</v>
      </c>
      <c r="B25" s="9" t="s">
        <v>64</v>
      </c>
      <c r="C25" s="3" t="s">
        <v>50</v>
      </c>
      <c r="D25" s="3">
        <v>3.5</v>
      </c>
      <c r="E25" s="8">
        <f>D25*235.95</f>
        <v>825.82499999999993</v>
      </c>
    </row>
    <row r="26" spans="1:7" x14ac:dyDescent="0.25">
      <c r="A26" s="7" t="s">
        <v>62</v>
      </c>
      <c r="B26" s="9" t="s">
        <v>65</v>
      </c>
      <c r="C26" s="3" t="s">
        <v>50</v>
      </c>
      <c r="D26" s="3">
        <v>3</v>
      </c>
      <c r="E26" s="8">
        <f>D26*235.95</f>
        <v>707.84999999999991</v>
      </c>
    </row>
    <row r="27" spans="1:7" ht="30" x14ac:dyDescent="0.25">
      <c r="A27" s="7" t="s">
        <v>63</v>
      </c>
      <c r="B27" s="9" t="s">
        <v>66</v>
      </c>
      <c r="C27" s="3" t="s">
        <v>30</v>
      </c>
      <c r="D27" s="3"/>
      <c r="E27" s="8">
        <v>3860.69</v>
      </c>
    </row>
    <row r="28" spans="1:7" x14ac:dyDescent="0.25">
      <c r="A28" s="7"/>
      <c r="B28" s="9"/>
      <c r="C28" s="3"/>
      <c r="D28" s="3"/>
      <c r="E28" s="8"/>
    </row>
    <row r="29" spans="1:7" s="14" customFormat="1" ht="14.25" x14ac:dyDescent="0.2">
      <c r="A29" s="10" t="s">
        <v>24</v>
      </c>
      <c r="B29" s="11"/>
      <c r="C29" s="12"/>
      <c r="D29" s="12"/>
      <c r="E29" s="13">
        <f>SUM(E22:E27)</f>
        <v>40379.277000000002</v>
      </c>
    </row>
    <row r="31" spans="1:7" ht="34.5" customHeight="1" x14ac:dyDescent="0.25">
      <c r="A31" s="51" t="s">
        <v>67</v>
      </c>
      <c r="B31" s="51"/>
      <c r="C31" s="51"/>
      <c r="D31" s="51"/>
      <c r="E31" s="51"/>
    </row>
    <row r="32" spans="1:7" ht="32.25" customHeight="1" x14ac:dyDescent="0.25">
      <c r="A32" s="40" t="s">
        <v>21</v>
      </c>
      <c r="B32" s="40"/>
      <c r="C32" s="40"/>
      <c r="D32" s="40"/>
      <c r="E32" s="40"/>
    </row>
    <row r="33" spans="1:5" ht="19.5" customHeight="1" x14ac:dyDescent="0.25">
      <c r="A33" s="40" t="s">
        <v>20</v>
      </c>
      <c r="B33" s="40"/>
      <c r="C33" s="40"/>
      <c r="D33" s="40"/>
      <c r="E33" s="40"/>
    </row>
    <row r="34" spans="1:5" ht="31.5" customHeight="1" x14ac:dyDescent="0.25">
      <c r="A34" s="40" t="s">
        <v>31</v>
      </c>
      <c r="B34" s="40"/>
      <c r="C34" s="40"/>
      <c r="D34" s="40"/>
      <c r="E34" s="40"/>
    </row>
    <row r="35" spans="1:5" x14ac:dyDescent="0.25">
      <c r="A35" s="40" t="s">
        <v>18</v>
      </c>
      <c r="B35" s="40"/>
      <c r="C35" s="40"/>
      <c r="D35" s="40"/>
      <c r="E35" s="40"/>
    </row>
    <row r="36" spans="1:5" x14ac:dyDescent="0.25">
      <c r="A36" s="48" t="s">
        <v>5</v>
      </c>
      <c r="B36" s="48"/>
      <c r="C36" s="48"/>
      <c r="D36" s="48"/>
      <c r="E36" s="48"/>
    </row>
    <row r="37" spans="1:5" x14ac:dyDescent="0.25">
      <c r="A37" s="40" t="s">
        <v>18</v>
      </c>
      <c r="B37" s="40"/>
      <c r="C37" s="40"/>
      <c r="D37" s="40"/>
      <c r="E37" s="40"/>
    </row>
    <row r="38" spans="1:5" x14ac:dyDescent="0.25">
      <c r="A38" s="49" t="s">
        <v>52</v>
      </c>
      <c r="B38" s="49"/>
      <c r="C38" s="49"/>
      <c r="D38" s="49"/>
      <c r="E38" s="5"/>
    </row>
    <row r="39" spans="1:5" x14ac:dyDescent="0.25">
      <c r="B39" s="46" t="s">
        <v>19</v>
      </c>
      <c r="C39" s="46"/>
      <c r="D39" s="46"/>
      <c r="E39" s="6" t="s">
        <v>6</v>
      </c>
    </row>
    <row r="40" spans="1:5" x14ac:dyDescent="0.25">
      <c r="A40" s="29"/>
      <c r="B40" s="29"/>
      <c r="C40" s="29"/>
      <c r="D40" s="29"/>
      <c r="E40" s="29"/>
    </row>
    <row r="41" spans="1:5" x14ac:dyDescent="0.25">
      <c r="A41" s="50" t="s">
        <v>43</v>
      </c>
      <c r="B41" s="50"/>
      <c r="C41" s="50"/>
      <c r="D41" s="50"/>
      <c r="E41" s="5"/>
    </row>
    <row r="42" spans="1:5" x14ac:dyDescent="0.25">
      <c r="B42" s="46" t="s">
        <v>19</v>
      </c>
      <c r="C42" s="46"/>
      <c r="D42" s="46"/>
      <c r="E42" s="6" t="s">
        <v>6</v>
      </c>
    </row>
    <row r="45" spans="1:5" x14ac:dyDescent="0.25">
      <c r="A45" s="16" t="s">
        <v>35</v>
      </c>
    </row>
    <row r="46" spans="1:5" x14ac:dyDescent="0.25">
      <c r="A46" s="14" t="s">
        <v>32</v>
      </c>
    </row>
    <row r="47" spans="1:5" x14ac:dyDescent="0.25">
      <c r="A47" s="2" t="s">
        <v>37</v>
      </c>
      <c r="B47" s="20">
        <f>'1кв'!B50</f>
        <v>11852.727999999996</v>
      </c>
    </row>
    <row r="48" spans="1:5" ht="31.5" x14ac:dyDescent="0.25">
      <c r="A48" s="17" t="s">
        <v>45</v>
      </c>
      <c r="B48" s="21"/>
    </row>
    <row r="49" spans="1:2" x14ac:dyDescent="0.25">
      <c r="A49" s="2" t="s">
        <v>33</v>
      </c>
      <c r="B49" s="21">
        <v>63573.9</v>
      </c>
    </row>
    <row r="50" spans="1:2" x14ac:dyDescent="0.25">
      <c r="A50" s="2" t="s">
        <v>40</v>
      </c>
      <c r="B50" s="21">
        <f>3*100</f>
        <v>300</v>
      </c>
    </row>
    <row r="51" spans="1:2" x14ac:dyDescent="0.25">
      <c r="A51" s="2" t="s">
        <v>53</v>
      </c>
      <c r="B51" s="21">
        <f>150*3</f>
        <v>450</v>
      </c>
    </row>
    <row r="52" spans="1:2" ht="30" x14ac:dyDescent="0.25">
      <c r="A52" s="28" t="s">
        <v>41</v>
      </c>
      <c r="B52" s="22">
        <f>E29</f>
        <v>40379.277000000002</v>
      </c>
    </row>
    <row r="53" spans="1:2" x14ac:dyDescent="0.25">
      <c r="A53" s="15" t="s">
        <v>34</v>
      </c>
      <c r="B53" s="23">
        <f>B47+B49+B50+B51-B52</f>
        <v>35797.350999999995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2:D42"/>
    <mergeCell ref="A20:E20"/>
    <mergeCell ref="A31:E31"/>
    <mergeCell ref="A32:E32"/>
    <mergeCell ref="A33:E33"/>
    <mergeCell ref="A34:E34"/>
    <mergeCell ref="A35:E35"/>
    <mergeCell ref="A36:E36"/>
    <mergeCell ref="A37:E37"/>
    <mergeCell ref="A38:D38"/>
    <mergeCell ref="B39:D39"/>
    <mergeCell ref="A41:D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35" t="s">
        <v>11</v>
      </c>
      <c r="B1" s="35"/>
      <c r="C1" s="35"/>
      <c r="D1" s="35"/>
      <c r="E1" s="35"/>
    </row>
    <row r="2" spans="1:5" ht="43.5" customHeight="1" x14ac:dyDescent="0.25">
      <c r="A2" s="36" t="s">
        <v>12</v>
      </c>
      <c r="B2" s="37"/>
      <c r="C2" s="37"/>
      <c r="D2" s="37"/>
      <c r="E2" s="37"/>
    </row>
    <row r="3" spans="1:5" ht="13.9" customHeight="1" x14ac:dyDescent="0.25">
      <c r="A3" s="38" t="s">
        <v>58</v>
      </c>
      <c r="B3" s="38"/>
      <c r="C3" s="38"/>
      <c r="D3" s="38"/>
      <c r="E3" s="38"/>
    </row>
    <row r="4" spans="1:5" s="1" customFormat="1" ht="15.75" x14ac:dyDescent="0.25">
      <c r="A4" s="19" t="s">
        <v>13</v>
      </c>
      <c r="B4" s="4"/>
      <c r="C4" s="4"/>
      <c r="D4" s="39" t="s">
        <v>59</v>
      </c>
      <c r="E4" s="39"/>
    </row>
    <row r="5" spans="1:5" x14ac:dyDescent="0.25">
      <c r="A5" s="30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34" t="s">
        <v>25</v>
      </c>
      <c r="B7" s="34"/>
      <c r="C7" s="34"/>
      <c r="D7" s="34"/>
      <c r="E7" s="34"/>
    </row>
    <row r="8" spans="1:5" x14ac:dyDescent="0.25">
      <c r="A8" s="42" t="s">
        <v>1</v>
      </c>
      <c r="B8" s="42"/>
      <c r="C8" s="42"/>
      <c r="D8" s="42"/>
      <c r="E8" s="42"/>
    </row>
    <row r="9" spans="1:5" ht="16.5" customHeight="1" x14ac:dyDescent="0.25">
      <c r="A9" s="40" t="s">
        <v>44</v>
      </c>
      <c r="B9" s="40"/>
      <c r="C9" s="40"/>
      <c r="D9" s="40"/>
      <c r="E9" s="40"/>
    </row>
    <row r="10" spans="1:5" ht="21.6" customHeight="1" x14ac:dyDescent="0.25">
      <c r="A10" s="43" t="s">
        <v>14</v>
      </c>
      <c r="B10" s="44"/>
      <c r="C10" s="44"/>
      <c r="D10" s="44"/>
      <c r="E10" s="44"/>
    </row>
    <row r="11" spans="1:5" ht="34.5" customHeight="1" x14ac:dyDescent="0.25">
      <c r="A11" s="40" t="s">
        <v>42</v>
      </c>
      <c r="B11" s="40"/>
      <c r="C11" s="40"/>
      <c r="D11" s="40"/>
      <c r="E11" s="40"/>
    </row>
    <row r="12" spans="1:5" ht="18.7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40" t="s">
        <v>22</v>
      </c>
      <c r="B13" s="40"/>
      <c r="C13" s="40"/>
      <c r="D13" s="40"/>
      <c r="E13" s="40"/>
    </row>
    <row r="14" spans="1:5" ht="19.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40" t="s">
        <v>48</v>
      </c>
      <c r="B15" s="40"/>
      <c r="C15" s="40"/>
      <c r="D15" s="40"/>
      <c r="E15" s="40"/>
    </row>
    <row r="16" spans="1:5" x14ac:dyDescent="0.25">
      <c r="A16" s="42" t="s">
        <v>16</v>
      </c>
      <c r="B16" s="45"/>
      <c r="C16" s="45"/>
      <c r="D16" s="45"/>
      <c r="E16" s="45"/>
    </row>
    <row r="17" spans="1:7" ht="28.9" customHeight="1" x14ac:dyDescent="0.25">
      <c r="A17" s="40" t="s">
        <v>17</v>
      </c>
      <c r="B17" s="40"/>
      <c r="C17" s="40"/>
      <c r="D17" s="40"/>
      <c r="E17" s="40"/>
    </row>
    <row r="18" spans="1:7" ht="59.25" customHeight="1" x14ac:dyDescent="0.25">
      <c r="A18" s="40" t="s">
        <v>26</v>
      </c>
      <c r="B18" s="40"/>
      <c r="C18" s="40"/>
      <c r="D18" s="40"/>
      <c r="E18" s="40"/>
    </row>
    <row r="19" spans="1:7" ht="30.6" customHeight="1" x14ac:dyDescent="0.25">
      <c r="A19" s="41" t="s">
        <v>27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38</v>
      </c>
      <c r="C22" s="3" t="s">
        <v>4</v>
      </c>
      <c r="D22" s="3">
        <v>16.3</v>
      </c>
      <c r="E22" s="8">
        <f>D22*F20*G20</f>
        <v>26489.130000000005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7085.4360000000015</v>
      </c>
    </row>
    <row r="24" spans="1:7" x14ac:dyDescent="0.25">
      <c r="A24" s="7" t="s">
        <v>28</v>
      </c>
      <c r="B24" s="9" t="s">
        <v>60</v>
      </c>
      <c r="C24" s="3" t="s">
        <v>30</v>
      </c>
      <c r="D24" s="3"/>
      <c r="E24" s="8">
        <f>2624.94-1980</f>
        <v>644.94000000000005</v>
      </c>
    </row>
    <row r="25" spans="1:7" ht="15.75" customHeight="1" x14ac:dyDescent="0.25">
      <c r="A25" s="18" t="s">
        <v>68</v>
      </c>
      <c r="B25" s="9" t="s">
        <v>70</v>
      </c>
      <c r="C25" s="3" t="s">
        <v>50</v>
      </c>
      <c r="D25" s="3">
        <v>5</v>
      </c>
      <c r="E25" s="8">
        <f>D25*260.07</f>
        <v>1300.3499999999999</v>
      </c>
    </row>
    <row r="26" spans="1:7" ht="30" x14ac:dyDescent="0.25">
      <c r="A26" s="18" t="s">
        <v>69</v>
      </c>
      <c r="B26" s="9" t="s">
        <v>71</v>
      </c>
      <c r="C26" s="3" t="s">
        <v>30</v>
      </c>
      <c r="D26" s="3"/>
      <c r="E26" s="8">
        <v>36503.9</v>
      </c>
    </row>
    <row r="27" spans="1:7" ht="30" x14ac:dyDescent="0.25">
      <c r="A27" s="18" t="s">
        <v>72</v>
      </c>
      <c r="B27" s="9" t="s">
        <v>71</v>
      </c>
      <c r="C27" s="3" t="s">
        <v>30</v>
      </c>
      <c r="D27" s="3"/>
      <c r="E27" s="8">
        <v>4654.6000000000004</v>
      </c>
    </row>
    <row r="28" spans="1:7" ht="30" x14ac:dyDescent="0.25">
      <c r="A28" s="18" t="s">
        <v>73</v>
      </c>
      <c r="B28" s="9" t="s">
        <v>71</v>
      </c>
      <c r="C28" s="3" t="s">
        <v>30</v>
      </c>
      <c r="D28" s="3"/>
      <c r="E28" s="8">
        <v>3545.3</v>
      </c>
    </row>
    <row r="29" spans="1:7" x14ac:dyDescent="0.25">
      <c r="A29" s="18"/>
      <c r="B29" s="9"/>
      <c r="C29" s="3"/>
      <c r="D29" s="3"/>
      <c r="E29" s="8"/>
    </row>
    <row r="30" spans="1:7" s="14" customFormat="1" ht="14.25" x14ac:dyDescent="0.2">
      <c r="A30" s="10" t="s">
        <v>24</v>
      </c>
      <c r="B30" s="11"/>
      <c r="C30" s="12"/>
      <c r="D30" s="12"/>
      <c r="E30" s="13">
        <f>SUM(E22:E29)</f>
        <v>80223.656000000017</v>
      </c>
    </row>
    <row r="32" spans="1:7" ht="34.5" customHeight="1" x14ac:dyDescent="0.25">
      <c r="A32" s="47" t="s">
        <v>74</v>
      </c>
      <c r="B32" s="47"/>
      <c r="C32" s="47"/>
      <c r="D32" s="47"/>
      <c r="E32" s="47"/>
    </row>
    <row r="33" spans="1:5" ht="32.25" customHeight="1" x14ac:dyDescent="0.25">
      <c r="A33" s="40" t="s">
        <v>21</v>
      </c>
      <c r="B33" s="40"/>
      <c r="C33" s="40"/>
      <c r="D33" s="40"/>
      <c r="E33" s="40"/>
    </row>
    <row r="34" spans="1:5" ht="19.5" customHeight="1" x14ac:dyDescent="0.25">
      <c r="A34" s="40" t="s">
        <v>20</v>
      </c>
      <c r="B34" s="40"/>
      <c r="C34" s="40"/>
      <c r="D34" s="40"/>
      <c r="E34" s="40"/>
    </row>
    <row r="35" spans="1:5" ht="31.5" customHeight="1" x14ac:dyDescent="0.25">
      <c r="A35" s="40" t="s">
        <v>31</v>
      </c>
      <c r="B35" s="40"/>
      <c r="C35" s="40"/>
      <c r="D35" s="40"/>
      <c r="E35" s="40"/>
    </row>
    <row r="36" spans="1:5" x14ac:dyDescent="0.25">
      <c r="A36" s="40" t="s">
        <v>18</v>
      </c>
      <c r="B36" s="40"/>
      <c r="C36" s="40"/>
      <c r="D36" s="40"/>
      <c r="E36" s="40"/>
    </row>
    <row r="37" spans="1:5" x14ac:dyDescent="0.25">
      <c r="A37" s="48" t="s">
        <v>5</v>
      </c>
      <c r="B37" s="48"/>
      <c r="C37" s="48"/>
      <c r="D37" s="48"/>
      <c r="E37" s="48"/>
    </row>
    <row r="38" spans="1:5" x14ac:dyDescent="0.25">
      <c r="A38" s="40" t="s">
        <v>18</v>
      </c>
      <c r="B38" s="40"/>
      <c r="C38" s="40"/>
      <c r="D38" s="40"/>
      <c r="E38" s="40"/>
    </row>
    <row r="39" spans="1:5" x14ac:dyDescent="0.25">
      <c r="A39" s="49" t="s">
        <v>52</v>
      </c>
      <c r="B39" s="49"/>
      <c r="C39" s="49"/>
      <c r="D39" s="49"/>
      <c r="E39" s="5"/>
    </row>
    <row r="40" spans="1:5" x14ac:dyDescent="0.25">
      <c r="B40" s="46" t="s">
        <v>19</v>
      </c>
      <c r="C40" s="46"/>
      <c r="D40" s="46"/>
      <c r="E40" s="6" t="s">
        <v>6</v>
      </c>
    </row>
    <row r="41" spans="1:5" x14ac:dyDescent="0.25">
      <c r="A41" s="29"/>
      <c r="B41" s="29"/>
      <c r="C41" s="29"/>
      <c r="D41" s="29"/>
      <c r="E41" s="29"/>
    </row>
    <row r="42" spans="1:5" x14ac:dyDescent="0.25">
      <c r="A42" s="50" t="s">
        <v>43</v>
      </c>
      <c r="B42" s="50"/>
      <c r="C42" s="50"/>
      <c r="D42" s="50"/>
      <c r="E42" s="5"/>
    </row>
    <row r="43" spans="1:5" x14ac:dyDescent="0.25">
      <c r="B43" s="46" t="s">
        <v>19</v>
      </c>
      <c r="C43" s="46"/>
      <c r="D43" s="46"/>
      <c r="E43" s="6" t="s">
        <v>6</v>
      </c>
    </row>
    <row r="46" spans="1:5" x14ac:dyDescent="0.25">
      <c r="A46" s="16" t="s">
        <v>35</v>
      </c>
    </row>
    <row r="47" spans="1:5" x14ac:dyDescent="0.25">
      <c r="A47" s="14" t="s">
        <v>32</v>
      </c>
    </row>
    <row r="48" spans="1:5" x14ac:dyDescent="0.25">
      <c r="A48" s="2" t="s">
        <v>37</v>
      </c>
      <c r="B48" s="20">
        <f>'2кв'!B53</f>
        <v>35797.350999999995</v>
      </c>
    </row>
    <row r="49" spans="1:2" ht="31.5" x14ac:dyDescent="0.25">
      <c r="A49" s="17" t="s">
        <v>75</v>
      </c>
      <c r="B49" s="21"/>
    </row>
    <row r="50" spans="1:2" x14ac:dyDescent="0.25">
      <c r="A50" s="2" t="s">
        <v>33</v>
      </c>
      <c r="B50" s="21">
        <v>49652.2</v>
      </c>
    </row>
    <row r="51" spans="1:2" x14ac:dyDescent="0.25">
      <c r="A51" s="2" t="s">
        <v>40</v>
      </c>
      <c r="B51" s="21">
        <f>3*100</f>
        <v>300</v>
      </c>
    </row>
    <row r="52" spans="1:2" x14ac:dyDescent="0.25">
      <c r="A52" s="2" t="s">
        <v>53</v>
      </c>
      <c r="B52" s="21">
        <f>150*3</f>
        <v>450</v>
      </c>
    </row>
    <row r="53" spans="1:2" ht="30" x14ac:dyDescent="0.25">
      <c r="A53" s="28" t="s">
        <v>41</v>
      </c>
      <c r="B53" s="22">
        <f>E30</f>
        <v>80223.656000000017</v>
      </c>
    </row>
    <row r="54" spans="1:2" x14ac:dyDescent="0.25">
      <c r="A54" s="15" t="s">
        <v>34</v>
      </c>
      <c r="B54" s="23">
        <f>B48+B50+B51+B52-B53</f>
        <v>5975.894999999975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40" zoomScaleSheetLayoutView="100" workbookViewId="0">
      <selection activeCell="B48" sqref="B48"/>
    </sheetView>
  </sheetViews>
  <sheetFormatPr defaultColWidth="9.140625" defaultRowHeight="15" x14ac:dyDescent="0.25"/>
  <cols>
    <col min="1" max="1" width="32.285156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2" style="2" customWidth="1"/>
    <col min="9" max="16384" width="9.140625" style="2"/>
  </cols>
  <sheetData>
    <row r="1" spans="1:5" ht="15.75" x14ac:dyDescent="0.25">
      <c r="A1" s="35" t="s">
        <v>11</v>
      </c>
      <c r="B1" s="35"/>
      <c r="C1" s="35"/>
      <c r="D1" s="35"/>
      <c r="E1" s="35"/>
    </row>
    <row r="2" spans="1:5" ht="43.5" customHeight="1" x14ac:dyDescent="0.25">
      <c r="A2" s="36" t="s">
        <v>12</v>
      </c>
      <c r="B2" s="37"/>
      <c r="C2" s="37"/>
      <c r="D2" s="37"/>
      <c r="E2" s="37"/>
    </row>
    <row r="3" spans="1:5" ht="13.9" customHeight="1" x14ac:dyDescent="0.25">
      <c r="A3" s="38" t="s">
        <v>100</v>
      </c>
      <c r="B3" s="38"/>
      <c r="C3" s="38"/>
      <c r="D3" s="38"/>
      <c r="E3" s="38"/>
    </row>
    <row r="4" spans="1:5" s="1" customFormat="1" ht="15.75" x14ac:dyDescent="0.25">
      <c r="A4" s="19" t="s">
        <v>13</v>
      </c>
      <c r="B4" s="4"/>
      <c r="C4" s="4"/>
      <c r="D4" s="80"/>
      <c r="E4" s="80" t="s">
        <v>101</v>
      </c>
    </row>
    <row r="5" spans="1:5" x14ac:dyDescent="0.25">
      <c r="A5" s="33"/>
      <c r="B5" s="4"/>
      <c r="C5" s="4"/>
      <c r="D5" s="4"/>
      <c r="E5" s="4"/>
    </row>
    <row r="6" spans="1:5" x14ac:dyDescent="0.25">
      <c r="A6" s="40" t="s">
        <v>0</v>
      </c>
      <c r="B6" s="40"/>
      <c r="C6" s="40"/>
      <c r="D6" s="40"/>
      <c r="E6" s="40"/>
    </row>
    <row r="7" spans="1:5" x14ac:dyDescent="0.25">
      <c r="A7" s="34" t="s">
        <v>25</v>
      </c>
      <c r="B7" s="34"/>
      <c r="C7" s="34"/>
      <c r="D7" s="34"/>
      <c r="E7" s="34"/>
    </row>
    <row r="8" spans="1:5" x14ac:dyDescent="0.25">
      <c r="A8" s="42" t="s">
        <v>1</v>
      </c>
      <c r="B8" s="42"/>
      <c r="C8" s="42"/>
      <c r="D8" s="42"/>
      <c r="E8" s="42"/>
    </row>
    <row r="9" spans="1:5" ht="16.5" customHeight="1" x14ac:dyDescent="0.25">
      <c r="A9" s="40" t="s">
        <v>44</v>
      </c>
      <c r="B9" s="40"/>
      <c r="C9" s="40"/>
      <c r="D9" s="40"/>
      <c r="E9" s="40"/>
    </row>
    <row r="10" spans="1:5" ht="21.6" customHeight="1" x14ac:dyDescent="0.25">
      <c r="A10" s="43" t="s">
        <v>14</v>
      </c>
      <c r="B10" s="44"/>
      <c r="C10" s="44"/>
      <c r="D10" s="44"/>
      <c r="E10" s="44"/>
    </row>
    <row r="11" spans="1:5" ht="34.5" customHeight="1" x14ac:dyDescent="0.25">
      <c r="A11" s="40" t="s">
        <v>42</v>
      </c>
      <c r="B11" s="40"/>
      <c r="C11" s="40"/>
      <c r="D11" s="40"/>
      <c r="E11" s="40"/>
    </row>
    <row r="12" spans="1:5" ht="18.75" customHeight="1" x14ac:dyDescent="0.25">
      <c r="A12" s="42" t="s">
        <v>15</v>
      </c>
      <c r="B12" s="45"/>
      <c r="C12" s="45"/>
      <c r="D12" s="45"/>
      <c r="E12" s="45"/>
    </row>
    <row r="13" spans="1:5" x14ac:dyDescent="0.25">
      <c r="A13" s="40" t="s">
        <v>22</v>
      </c>
      <c r="B13" s="40"/>
      <c r="C13" s="40"/>
      <c r="D13" s="40"/>
      <c r="E13" s="40"/>
    </row>
    <row r="14" spans="1:5" ht="19.5" customHeight="1" x14ac:dyDescent="0.25">
      <c r="A14" s="42" t="s">
        <v>2</v>
      </c>
      <c r="B14" s="45"/>
      <c r="C14" s="45"/>
      <c r="D14" s="45"/>
      <c r="E14" s="45"/>
    </row>
    <row r="15" spans="1:5" x14ac:dyDescent="0.25">
      <c r="A15" s="40" t="s">
        <v>48</v>
      </c>
      <c r="B15" s="40"/>
      <c r="C15" s="40"/>
      <c r="D15" s="40"/>
      <c r="E15" s="40"/>
    </row>
    <row r="16" spans="1:5" x14ac:dyDescent="0.25">
      <c r="A16" s="42" t="s">
        <v>16</v>
      </c>
      <c r="B16" s="45"/>
      <c r="C16" s="45"/>
      <c r="D16" s="45"/>
      <c r="E16" s="45"/>
    </row>
    <row r="17" spans="1:7" ht="28.9" customHeight="1" x14ac:dyDescent="0.25">
      <c r="A17" s="40" t="s">
        <v>17</v>
      </c>
      <c r="B17" s="40"/>
      <c r="C17" s="40"/>
      <c r="D17" s="40"/>
      <c r="E17" s="40"/>
    </row>
    <row r="18" spans="1:7" ht="59.25" customHeight="1" x14ac:dyDescent="0.25">
      <c r="A18" s="40" t="s">
        <v>26</v>
      </c>
      <c r="B18" s="40"/>
      <c r="C18" s="40"/>
      <c r="D18" s="40"/>
      <c r="E18" s="40"/>
    </row>
    <row r="19" spans="1:7" ht="30.6" customHeight="1" x14ac:dyDescent="0.25">
      <c r="A19" s="41" t="s">
        <v>27</v>
      </c>
      <c r="B19" s="41"/>
      <c r="C19" s="41"/>
      <c r="D19" s="41"/>
      <c r="E19" s="41"/>
    </row>
    <row r="20" spans="1:7" x14ac:dyDescent="0.25">
      <c r="A20" s="41"/>
      <c r="B20" s="41"/>
      <c r="C20" s="41"/>
      <c r="D20" s="41"/>
      <c r="E20" s="41"/>
      <c r="F20" s="2">
        <v>541.70000000000005</v>
      </c>
      <c r="G20" s="2">
        <v>3</v>
      </c>
    </row>
    <row r="21" spans="1:7" ht="126.75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8" t="s">
        <v>39</v>
      </c>
      <c r="B22" s="9" t="s">
        <v>38</v>
      </c>
      <c r="C22" s="3" t="s">
        <v>4</v>
      </c>
      <c r="D22" s="3">
        <v>16.3</v>
      </c>
      <c r="E22" s="8">
        <f>D22*F20*G20</f>
        <v>26489.130000000005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7085.4360000000015</v>
      </c>
    </row>
    <row r="24" spans="1:7" x14ac:dyDescent="0.25">
      <c r="A24" s="7" t="s">
        <v>28</v>
      </c>
      <c r="B24" s="9" t="s">
        <v>102</v>
      </c>
      <c r="C24" s="3" t="s">
        <v>30</v>
      </c>
      <c r="D24" s="3"/>
      <c r="E24" s="8">
        <v>189.5</v>
      </c>
    </row>
    <row r="25" spans="1:7" x14ac:dyDescent="0.25">
      <c r="A25" s="18"/>
      <c r="B25" s="9"/>
      <c r="C25" s="3"/>
      <c r="D25" s="3"/>
      <c r="E25" s="8"/>
    </row>
    <row r="26" spans="1:7" s="14" customFormat="1" ht="14.25" x14ac:dyDescent="0.2">
      <c r="A26" s="10" t="s">
        <v>24</v>
      </c>
      <c r="B26" s="11"/>
      <c r="C26" s="12"/>
      <c r="D26" s="12"/>
      <c r="E26" s="13">
        <f>SUM(E22:E25)</f>
        <v>33764.066000000006</v>
      </c>
    </row>
    <row r="28" spans="1:7" ht="34.5" customHeight="1" x14ac:dyDescent="0.25">
      <c r="A28" s="47" t="s">
        <v>103</v>
      </c>
      <c r="B28" s="47"/>
      <c r="C28" s="47"/>
      <c r="D28" s="47"/>
      <c r="E28" s="47"/>
    </row>
    <row r="29" spans="1:7" ht="32.25" customHeight="1" x14ac:dyDescent="0.25">
      <c r="A29" s="40" t="s">
        <v>21</v>
      </c>
      <c r="B29" s="40"/>
      <c r="C29" s="40"/>
      <c r="D29" s="40"/>
      <c r="E29" s="40"/>
    </row>
    <row r="30" spans="1:7" ht="19.5" customHeight="1" x14ac:dyDescent="0.25">
      <c r="A30" s="40" t="s">
        <v>20</v>
      </c>
      <c r="B30" s="40"/>
      <c r="C30" s="40"/>
      <c r="D30" s="40"/>
      <c r="E30" s="40"/>
    </row>
    <row r="31" spans="1:7" ht="31.5" customHeight="1" x14ac:dyDescent="0.25">
      <c r="A31" s="40" t="s">
        <v>31</v>
      </c>
      <c r="B31" s="40"/>
      <c r="C31" s="40"/>
      <c r="D31" s="40"/>
      <c r="E31" s="40"/>
    </row>
    <row r="32" spans="1:7" x14ac:dyDescent="0.25">
      <c r="A32" s="40" t="s">
        <v>18</v>
      </c>
      <c r="B32" s="40"/>
      <c r="C32" s="40"/>
      <c r="D32" s="40"/>
      <c r="E32" s="40"/>
    </row>
    <row r="33" spans="1:5" x14ac:dyDescent="0.25">
      <c r="A33" s="48" t="s">
        <v>5</v>
      </c>
      <c r="B33" s="48"/>
      <c r="C33" s="48"/>
      <c r="D33" s="48"/>
      <c r="E33" s="48"/>
    </row>
    <row r="34" spans="1:5" x14ac:dyDescent="0.25">
      <c r="A34" s="40" t="s">
        <v>18</v>
      </c>
      <c r="B34" s="40"/>
      <c r="C34" s="40"/>
      <c r="D34" s="40"/>
      <c r="E34" s="40"/>
    </row>
    <row r="35" spans="1:5" x14ac:dyDescent="0.25">
      <c r="A35" s="49" t="s">
        <v>52</v>
      </c>
      <c r="B35" s="49"/>
      <c r="C35" s="49"/>
      <c r="D35" s="49"/>
      <c r="E35" s="5"/>
    </row>
    <row r="36" spans="1:5" x14ac:dyDescent="0.25">
      <c r="B36" s="46" t="s">
        <v>19</v>
      </c>
      <c r="C36" s="46"/>
      <c r="D36" s="46"/>
      <c r="E36" s="6" t="s">
        <v>6</v>
      </c>
    </row>
    <row r="37" spans="1:5" x14ac:dyDescent="0.25">
      <c r="A37" s="32"/>
      <c r="B37" s="32"/>
      <c r="C37" s="32"/>
      <c r="D37" s="32"/>
      <c r="E37" s="32"/>
    </row>
    <row r="38" spans="1:5" x14ac:dyDescent="0.25">
      <c r="A38" s="50" t="s">
        <v>43</v>
      </c>
      <c r="B38" s="50"/>
      <c r="C38" s="50"/>
      <c r="D38" s="50"/>
      <c r="E38" s="5"/>
    </row>
    <row r="39" spans="1:5" x14ac:dyDescent="0.25">
      <c r="B39" s="46" t="s">
        <v>19</v>
      </c>
      <c r="C39" s="46"/>
      <c r="D39" s="46"/>
      <c r="E39" s="6" t="s">
        <v>6</v>
      </c>
    </row>
    <row r="42" spans="1:5" x14ac:dyDescent="0.25">
      <c r="A42" s="16" t="s">
        <v>35</v>
      </c>
    </row>
    <row r="43" spans="1:5" x14ac:dyDescent="0.25">
      <c r="A43" s="14" t="s">
        <v>32</v>
      </c>
    </row>
    <row r="44" spans="1:5" x14ac:dyDescent="0.25">
      <c r="A44" s="2" t="s">
        <v>37</v>
      </c>
      <c r="B44" s="20">
        <f>'3кв'!B54</f>
        <v>5975.894999999975</v>
      </c>
    </row>
    <row r="45" spans="1:5" ht="31.5" x14ac:dyDescent="0.25">
      <c r="A45" s="17" t="s">
        <v>75</v>
      </c>
      <c r="B45" s="21"/>
    </row>
    <row r="46" spans="1:5" x14ac:dyDescent="0.25">
      <c r="A46" s="2" t="s">
        <v>33</v>
      </c>
      <c r="B46" s="21">
        <v>45391.35</v>
      </c>
    </row>
    <row r="47" spans="1:5" x14ac:dyDescent="0.25">
      <c r="A47" s="2" t="s">
        <v>40</v>
      </c>
      <c r="B47" s="21">
        <f>3*100</f>
        <v>300</v>
      </c>
    </row>
    <row r="48" spans="1:5" x14ac:dyDescent="0.25">
      <c r="A48" s="2" t="s">
        <v>53</v>
      </c>
      <c r="B48" s="21">
        <f>150*3</f>
        <v>450</v>
      </c>
    </row>
    <row r="49" spans="1:2" ht="30" x14ac:dyDescent="0.25">
      <c r="A49" s="31" t="s">
        <v>41</v>
      </c>
      <c r="B49" s="22">
        <f>E26</f>
        <v>33764.066000000006</v>
      </c>
    </row>
    <row r="50" spans="1:2" x14ac:dyDescent="0.25">
      <c r="A50" s="15" t="s">
        <v>34</v>
      </c>
      <c r="B50" s="23">
        <f>B44+B46+B47+B48-B49</f>
        <v>18353.178999999967</v>
      </c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topLeftCell="A7" zoomScaleSheetLayoutView="100" workbookViewId="0">
      <selection activeCell="C18" sqref="C18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2" t="s">
        <v>76</v>
      </c>
      <c r="B1" s="52"/>
      <c r="C1" s="52"/>
      <c r="D1" s="53"/>
    </row>
    <row r="2" spans="1:5" ht="15.75" x14ac:dyDescent="0.25">
      <c r="A2" s="54" t="s">
        <v>77</v>
      </c>
      <c r="B2" s="54"/>
      <c r="C2" s="54"/>
      <c r="D2" s="55"/>
    </row>
    <row r="3" spans="1:5" ht="15.75" x14ac:dyDescent="0.25">
      <c r="A3" s="54" t="s">
        <v>78</v>
      </c>
      <c r="B3" s="54"/>
      <c r="C3" s="54"/>
      <c r="D3" s="55"/>
    </row>
    <row r="4" spans="1:5" ht="15.75" x14ac:dyDescent="0.25">
      <c r="A4" s="52" t="s">
        <v>99</v>
      </c>
      <c r="B4" s="52"/>
      <c r="C4" s="52"/>
      <c r="D4" s="53"/>
    </row>
    <row r="5" spans="1:5" ht="15.75" x14ac:dyDescent="0.25">
      <c r="A5" s="56"/>
      <c r="B5" s="56"/>
      <c r="C5" s="56"/>
      <c r="D5" s="1"/>
    </row>
    <row r="6" spans="1:5" ht="15.75" x14ac:dyDescent="0.25">
      <c r="A6" s="55"/>
      <c r="B6" s="57" t="s">
        <v>79</v>
      </c>
      <c r="C6" s="58">
        <f>'1кв'!B44</f>
        <v>-21339.83</v>
      </c>
      <c r="D6" s="59"/>
    </row>
    <row r="7" spans="1:5" ht="15.75" x14ac:dyDescent="0.25">
      <c r="A7" s="60" t="s">
        <v>80</v>
      </c>
      <c r="B7" s="57" t="s">
        <v>105</v>
      </c>
      <c r="C7" s="58"/>
      <c r="D7" s="59"/>
    </row>
    <row r="8" spans="1:5" ht="15.75" x14ac:dyDescent="0.25">
      <c r="B8" s="61" t="s">
        <v>81</v>
      </c>
      <c r="C8" s="62">
        <f>'1кв'!B46+'2кв'!B49+'3кв'!B50+'4кв'!B46</f>
        <v>222191.35</v>
      </c>
      <c r="D8" s="63"/>
    </row>
    <row r="9" spans="1:5" ht="30" x14ac:dyDescent="0.25">
      <c r="B9" s="18" t="s">
        <v>104</v>
      </c>
      <c r="C9" s="62">
        <f>'1кв'!B47+'2кв'!B50+'3кв'!B51+'4кв'!B47</f>
        <v>1200</v>
      </c>
      <c r="D9" s="63"/>
    </row>
    <row r="10" spans="1:5" ht="30" x14ac:dyDescent="0.25">
      <c r="B10" s="18" t="s">
        <v>82</v>
      </c>
      <c r="C10" s="62">
        <f>'1кв'!B48+'2кв'!B51+'3кв'!B52+'4кв'!B48</f>
        <v>2700</v>
      </c>
      <c r="D10" s="63"/>
    </row>
    <row r="11" spans="1:5" ht="15.75" x14ac:dyDescent="0.25">
      <c r="A11" s="64"/>
      <c r="B11" s="61" t="s">
        <v>83</v>
      </c>
      <c r="C11" s="65">
        <f>SUM(C8:C10)</f>
        <v>226091.35</v>
      </c>
      <c r="D11" s="59"/>
    </row>
    <row r="12" spans="1:5" ht="15.75" x14ac:dyDescent="0.25">
      <c r="A12" s="1"/>
      <c r="B12" s="66"/>
      <c r="C12" s="67"/>
      <c r="D12" s="68"/>
    </row>
    <row r="13" spans="1:5" ht="15.75" x14ac:dyDescent="0.25">
      <c r="A13" s="69" t="s">
        <v>84</v>
      </c>
      <c r="B13" s="70" t="s">
        <v>85</v>
      </c>
      <c r="C13" s="62">
        <f>'1кв'!E22+'2кв'!E22+'3кв'!E22+'4кв'!E22</f>
        <v>103421.36400000002</v>
      </c>
      <c r="D13" s="68"/>
    </row>
    <row r="14" spans="1:5" ht="15.75" x14ac:dyDescent="0.25">
      <c r="A14" s="69"/>
      <c r="B14" s="7" t="s">
        <v>36</v>
      </c>
      <c r="C14" s="62">
        <f>'1кв'!E23+'2кв'!E23+'3кв'!E23+'4кв'!E23</f>
        <v>26846.652000000002</v>
      </c>
      <c r="D14" s="68"/>
    </row>
    <row r="15" spans="1:5" ht="15.75" x14ac:dyDescent="0.25">
      <c r="A15" s="1"/>
      <c r="B15" s="7" t="s">
        <v>28</v>
      </c>
      <c r="C15" s="62">
        <f>'1кв'!E24+'2кв'!E24+'3кв'!E24+'4кв'!E24</f>
        <v>4259.91</v>
      </c>
      <c r="D15" s="68"/>
      <c r="E15" s="71"/>
    </row>
    <row r="16" spans="1:5" ht="15.75" x14ac:dyDescent="0.25">
      <c r="A16" s="69"/>
      <c r="B16" s="72" t="s">
        <v>106</v>
      </c>
      <c r="C16" s="62">
        <f>'1кв'!E25+'2кв'!E25+'2кв'!E26+'3кв'!E25</f>
        <v>3305.9249999999997</v>
      </c>
      <c r="D16" s="68"/>
    </row>
    <row r="17" spans="1:5" ht="15.75" x14ac:dyDescent="0.25">
      <c r="A17" s="69"/>
      <c r="B17" s="73" t="s">
        <v>86</v>
      </c>
      <c r="C17" s="62">
        <f>SUM(C19:C23)</f>
        <v>48564.490000000005</v>
      </c>
      <c r="D17" s="68"/>
    </row>
    <row r="18" spans="1:5" ht="15.75" x14ac:dyDescent="0.25">
      <c r="A18" s="69"/>
      <c r="B18" s="73" t="s">
        <v>87</v>
      </c>
      <c r="C18" s="62"/>
      <c r="D18" s="68"/>
    </row>
    <row r="19" spans="1:5" ht="15.75" x14ac:dyDescent="0.25">
      <c r="A19" s="69"/>
      <c r="B19" s="7" t="s">
        <v>107</v>
      </c>
      <c r="C19" s="62">
        <f>'2кв'!E27</f>
        <v>3860.69</v>
      </c>
      <c r="D19" s="68"/>
    </row>
    <row r="20" spans="1:5" ht="15.75" x14ac:dyDescent="0.25">
      <c r="A20" s="69"/>
      <c r="B20" s="18" t="s">
        <v>108</v>
      </c>
      <c r="C20" s="62">
        <f>'3кв'!E26</f>
        <v>36503.9</v>
      </c>
      <c r="D20" s="68"/>
    </row>
    <row r="21" spans="1:5" ht="15.75" x14ac:dyDescent="0.25">
      <c r="A21" s="69"/>
      <c r="B21" s="18" t="s">
        <v>109</v>
      </c>
      <c r="C21" s="62">
        <f>'3кв'!E27</f>
        <v>4654.6000000000004</v>
      </c>
      <c r="D21" s="68"/>
    </row>
    <row r="22" spans="1:5" ht="15.75" x14ac:dyDescent="0.25">
      <c r="A22" s="69"/>
      <c r="B22" s="18" t="s">
        <v>110</v>
      </c>
      <c r="C22" s="62">
        <f>'3кв'!E28</f>
        <v>3545.3</v>
      </c>
      <c r="D22" s="68"/>
    </row>
    <row r="23" spans="1:5" ht="15.75" x14ac:dyDescent="0.25">
      <c r="A23" s="69"/>
      <c r="B23" s="73"/>
      <c r="C23" s="62"/>
      <c r="D23" s="68"/>
    </row>
    <row r="24" spans="1:5" ht="15.75" x14ac:dyDescent="0.25">
      <c r="A24" s="1"/>
      <c r="B24" s="74" t="s">
        <v>88</v>
      </c>
      <c r="C24" s="65">
        <f>SUM(C13:C17)</f>
        <v>186398.34100000001</v>
      </c>
      <c r="D24" s="68"/>
      <c r="E24" s="71"/>
    </row>
    <row r="25" spans="1:5" ht="15.75" x14ac:dyDescent="0.25">
      <c r="A25" s="1"/>
      <c r="B25" s="75" t="s">
        <v>89</v>
      </c>
      <c r="C25" s="65">
        <f>C6+C11-C24</f>
        <v>18353.179000000004</v>
      </c>
      <c r="D25" s="68"/>
    </row>
    <row r="26" spans="1:5" ht="15.75" x14ac:dyDescent="0.25">
      <c r="A26" s="1"/>
      <c r="B26" s="60"/>
      <c r="C26" s="60"/>
      <c r="D26" s="68"/>
    </row>
    <row r="27" spans="1:5" ht="15.75" x14ac:dyDescent="0.25">
      <c r="A27" s="1"/>
      <c r="B27" s="76" t="s">
        <v>90</v>
      </c>
      <c r="C27" s="76"/>
      <c r="D27" s="68"/>
    </row>
    <row r="28" spans="1:5" ht="15.75" x14ac:dyDescent="0.25">
      <c r="A28" s="1"/>
      <c r="B28" s="76" t="s">
        <v>91</v>
      </c>
      <c r="C28" s="77">
        <v>21191.3</v>
      </c>
      <c r="D28" s="68"/>
    </row>
    <row r="29" spans="1:5" ht="15.75" x14ac:dyDescent="0.25">
      <c r="A29" s="1"/>
      <c r="B29" s="78" t="s">
        <v>92</v>
      </c>
      <c r="C29" s="79">
        <v>11530.45</v>
      </c>
      <c r="D29" s="68"/>
    </row>
    <row r="30" spans="1:5" ht="15.75" x14ac:dyDescent="0.25">
      <c r="A30" s="1"/>
      <c r="B30" s="76" t="s">
        <v>93</v>
      </c>
      <c r="C30" s="77">
        <f>C29-C28</f>
        <v>-9660.8499999999985</v>
      </c>
      <c r="D30" s="68"/>
    </row>
    <row r="31" spans="1:5" ht="15.75" x14ac:dyDescent="0.25">
      <c r="A31" s="1"/>
      <c r="B31" s="60"/>
      <c r="C31" s="60"/>
      <c r="D31" s="68"/>
    </row>
    <row r="32" spans="1:5" ht="15.75" x14ac:dyDescent="0.25">
      <c r="A32" s="1"/>
      <c r="B32" s="60"/>
      <c r="C32" s="60"/>
      <c r="D32" s="68"/>
    </row>
    <row r="33" spans="1:4" ht="15.75" x14ac:dyDescent="0.25">
      <c r="A33" s="1"/>
      <c r="B33" s="60"/>
      <c r="C33" s="60"/>
      <c r="D33" s="68"/>
    </row>
    <row r="34" spans="1:4" ht="15.75" x14ac:dyDescent="0.25">
      <c r="A34" s="1"/>
      <c r="B34" s="60"/>
      <c r="C34" s="60"/>
      <c r="D34" s="68"/>
    </row>
    <row r="35" spans="1:4" ht="15.75" x14ac:dyDescent="0.25">
      <c r="A35" s="1" t="s">
        <v>94</v>
      </c>
      <c r="B35" s="60" t="s">
        <v>95</v>
      </c>
      <c r="C35" s="60"/>
      <c r="D35" s="68"/>
    </row>
    <row r="36" spans="1:4" ht="15.75" x14ac:dyDescent="0.25">
      <c r="A36" s="1"/>
      <c r="B36" s="60" t="s">
        <v>96</v>
      </c>
      <c r="C36" s="60"/>
      <c r="D36" s="68"/>
    </row>
    <row r="37" spans="1:4" ht="15.75" x14ac:dyDescent="0.25">
      <c r="A37" s="1"/>
      <c r="B37" s="60" t="s">
        <v>97</v>
      </c>
      <c r="C37" s="60"/>
      <c r="D37" s="68"/>
    </row>
    <row r="38" spans="1:4" ht="15.75" x14ac:dyDescent="0.25">
      <c r="A38" s="1"/>
      <c r="B38" s="60"/>
      <c r="C38" s="60"/>
      <c r="D38" s="68"/>
    </row>
    <row r="39" spans="1:4" ht="15.75" x14ac:dyDescent="0.25">
      <c r="A39" s="1"/>
      <c r="B39" s="60"/>
      <c r="C39" s="60"/>
      <c r="D39" s="68"/>
    </row>
    <row r="40" spans="1:4" ht="15.75" x14ac:dyDescent="0.25">
      <c r="A40" s="1"/>
      <c r="B40" s="60" t="s">
        <v>98</v>
      </c>
      <c r="C40" s="60"/>
      <c r="D40" s="68"/>
    </row>
    <row r="41" spans="1:4" ht="15.75" x14ac:dyDescent="0.25">
      <c r="A41" s="1"/>
      <c r="B41" s="60"/>
      <c r="C41" s="60"/>
      <c r="D41" s="68"/>
    </row>
    <row r="42" spans="1:4" ht="15.75" x14ac:dyDescent="0.25">
      <c r="A42" s="1"/>
      <c r="B42" s="60"/>
      <c r="C42" s="60"/>
      <c r="D42" s="68"/>
    </row>
    <row r="43" spans="1:4" ht="15.75" x14ac:dyDescent="0.25">
      <c r="A43" s="1"/>
      <c r="B43" s="60"/>
      <c r="C43" s="60"/>
      <c r="D43" s="68"/>
    </row>
    <row r="44" spans="1:4" ht="15.75" x14ac:dyDescent="0.25">
      <c r="A44" s="1"/>
      <c r="B44" s="60"/>
      <c r="C44" s="60"/>
      <c r="D44" s="68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2024-02-20T13:47:20Z</dcterms:modified>
</cp:coreProperties>
</file>